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udentstdsbon-my.sharepoint.com/personal/cristine_leung_tdsb_on_ca/Documents/Cristine files OneDrive TDSB/Department Budget 2023-2024/Public Engagement EWB-6 and Board Services/PIAC Report/"/>
    </mc:Choice>
  </mc:AlternateContent>
  <xr:revisionPtr revIDLastSave="1" documentId="8_{A57CEF46-B520-4926-AE28-6ADB14735C3A}" xr6:coauthVersionLast="47" xr6:coauthVersionMax="47" xr10:uidLastSave="{EDAACBFF-A2E9-48EA-A988-D0B0D2A217AD}"/>
  <bookViews>
    <workbookView xWindow="-110" yWindow="-110" windowWidth="22780" windowHeight="14540" xr2:uid="{00000000-000D-0000-FFFF-FFFF00000000}"/>
  </bookViews>
  <sheets>
    <sheet name="Details" sheetId="1" r:id="rId1"/>
    <sheet name="SAP" sheetId="8" r:id="rId2"/>
    <sheet name="EFIS PIAC amoun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I22" i="1" s="1"/>
  <c r="E17" i="1"/>
  <c r="E21" i="1"/>
  <c r="I21" i="1" s="1"/>
  <c r="E18" i="1"/>
  <c r="G18" i="1" s="1"/>
  <c r="E23" i="1"/>
  <c r="G23" i="1" s="1"/>
  <c r="E20" i="1"/>
  <c r="I20" i="1" s="1"/>
  <c r="I19" i="1"/>
  <c r="G19" i="1"/>
  <c r="G20" i="1"/>
  <c r="G24" i="1"/>
  <c r="I24" i="1"/>
  <c r="I25" i="1"/>
  <c r="E9" i="1"/>
  <c r="I9" i="1" s="1"/>
  <c r="E15" i="1"/>
  <c r="F15" i="1"/>
  <c r="H15" i="1"/>
  <c r="I7" i="1"/>
  <c r="I8" i="1"/>
  <c r="G7" i="1"/>
  <c r="G8" i="1"/>
  <c r="I18" i="1" l="1"/>
  <c r="I23" i="1"/>
  <c r="G21" i="1"/>
  <c r="G22" i="1"/>
  <c r="G9" i="1"/>
  <c r="G25" i="1" l="1"/>
  <c r="G17" i="1"/>
  <c r="G14" i="1"/>
  <c r="G13" i="1"/>
  <c r="G10" i="1"/>
  <c r="G4" i="1"/>
  <c r="F26" i="1"/>
  <c r="H26" i="1"/>
  <c r="G15" i="1" l="1"/>
  <c r="G26" i="1"/>
  <c r="I17" i="1"/>
  <c r="I13" i="1"/>
  <c r="I14" i="1"/>
  <c r="I12" i="1"/>
  <c r="I15" i="1" s="1"/>
  <c r="I10" i="1"/>
  <c r="I4" i="1"/>
  <c r="D15" i="1"/>
  <c r="E26" i="1" l="1"/>
  <c r="D26" i="1"/>
  <c r="I5" i="1" l="1"/>
  <c r="G5" i="1"/>
  <c r="H11" i="1"/>
  <c r="F11" i="1"/>
  <c r="E11" i="1"/>
  <c r="H5" i="1"/>
  <c r="F5" i="1"/>
  <c r="E5" i="1"/>
  <c r="D11" i="1"/>
  <c r="D5" i="1"/>
  <c r="I26" i="1" l="1"/>
  <c r="D27" i="1"/>
  <c r="D28" i="1" s="1"/>
  <c r="G11" i="1"/>
  <c r="G27" i="1" s="1"/>
  <c r="H27" i="1"/>
  <c r="H28" i="1" s="1"/>
  <c r="E27" i="1"/>
  <c r="E28" i="1" s="1"/>
  <c r="F27" i="1"/>
  <c r="F28" i="1" s="1"/>
  <c r="I11" i="1"/>
  <c r="G28" i="1" l="1"/>
  <c r="I27" i="1"/>
  <c r="I28" i="1" l="1"/>
</calcChain>
</file>

<file path=xl/sharedStrings.xml><?xml version="1.0" encoding="utf-8"?>
<sst xmlns="http://schemas.openxmlformats.org/spreadsheetml/2006/main" count="37" uniqueCount="35">
  <si>
    <t>Revised Budget</t>
  </si>
  <si>
    <t xml:space="preserve">Actual </t>
  </si>
  <si>
    <t>Revenue</t>
  </si>
  <si>
    <t>Allocation (Ministry)</t>
  </si>
  <si>
    <t xml:space="preserve">Total Revenue </t>
  </si>
  <si>
    <t>Subtotal: General</t>
  </si>
  <si>
    <t>Expenses</t>
  </si>
  <si>
    <t>Subtotal: Parent Event</t>
  </si>
  <si>
    <t>Subtotal: PIAC Planning Meeting</t>
  </si>
  <si>
    <t>Total Expenditures</t>
  </si>
  <si>
    <t>Net Position</t>
  </si>
  <si>
    <t>Category</t>
  </si>
  <si>
    <t>Commitment Item</t>
  </si>
  <si>
    <t>Commitment Item Description</t>
  </si>
  <si>
    <t>Projection</t>
  </si>
  <si>
    <t>Year-end Projection</t>
  </si>
  <si>
    <t>Commitments (not paid yet - amounts may change once final)</t>
  </si>
  <si>
    <t>Variance 
Favourable/ (Unfavourable)</t>
  </si>
  <si>
    <t>Parent Event</t>
  </si>
  <si>
    <t xml:space="preserve">PIAC Planning </t>
  </si>
  <si>
    <r>
      <t>General/</t>
    </r>
    <r>
      <rPr>
        <b/>
        <i/>
        <sz val="11"/>
        <color theme="1"/>
        <rFont val="Calibri"/>
        <family val="2"/>
        <scheme val="minor"/>
      </rPr>
      <t xml:space="preserve">Conference </t>
    </r>
    <r>
      <rPr>
        <sz val="11"/>
        <color theme="1"/>
        <rFont val="Calibri"/>
        <family val="2"/>
        <scheme val="minor"/>
      </rPr>
      <t>- 1-4010</t>
    </r>
  </si>
  <si>
    <t>Supplies</t>
  </si>
  <si>
    <t>Tech Support</t>
  </si>
  <si>
    <t xml:space="preserve">Google Canva Mail C </t>
  </si>
  <si>
    <t>Conference</t>
  </si>
  <si>
    <t>Zoom</t>
  </si>
  <si>
    <t>Meeting</t>
  </si>
  <si>
    <t>Web Computer Supplies</t>
  </si>
  <si>
    <t>43000/60100</t>
  </si>
  <si>
    <t xml:space="preserve"> Table /Table cloth/Chairs Rental and Delivery</t>
  </si>
  <si>
    <t>Conference Bussing</t>
  </si>
  <si>
    <t>Clayton Shirt/Food Services</t>
  </si>
  <si>
    <t>OT - Permit Cost</t>
  </si>
  <si>
    <t>Special Events - Bombay Food Inc</t>
  </si>
  <si>
    <t>Year-to-Date June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</si>
</sst>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165" fontId="1" fillId="0" borderId="12" xfId="1" applyNumberFormat="1" applyFont="1" applyFill="1" applyBorder="1" applyAlignment="1">
      <alignment horizontal="center" wrapText="1"/>
    </xf>
    <xf numFmtId="165" fontId="1" fillId="0" borderId="13" xfId="1" applyNumberFormat="1" applyFont="1" applyFill="1" applyBorder="1" applyAlignment="1">
      <alignment horizontal="center" wrapText="1"/>
    </xf>
    <xf numFmtId="164" fontId="0" fillId="0" borderId="2" xfId="1" applyFont="1" applyBorder="1"/>
    <xf numFmtId="164" fontId="0" fillId="0" borderId="3" xfId="1" applyFont="1" applyBorder="1"/>
    <xf numFmtId="164" fontId="0" fillId="2" borderId="18" xfId="1" applyFont="1" applyFill="1" applyBorder="1" applyAlignment="1">
      <alignment horizontal="left" vertical="top"/>
    </xf>
    <xf numFmtId="164" fontId="0" fillId="0" borderId="1" xfId="1" applyFont="1" applyBorder="1"/>
    <xf numFmtId="0" fontId="0" fillId="2" borderId="18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64" fontId="0" fillId="3" borderId="18" xfId="1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164" fontId="0" fillId="5" borderId="18" xfId="1" applyFont="1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164" fontId="0" fillId="0" borderId="22" xfId="1" applyFont="1" applyFill="1" applyBorder="1" applyAlignment="1">
      <alignment horizontal="left" vertical="top"/>
    </xf>
    <xf numFmtId="164" fontId="0" fillId="0" borderId="22" xfId="1" applyFont="1" applyBorder="1"/>
    <xf numFmtId="164" fontId="0" fillId="2" borderId="22" xfId="1" applyFont="1" applyFill="1" applyBorder="1" applyAlignment="1">
      <alignment horizontal="left" vertical="top"/>
    </xf>
    <xf numFmtId="164" fontId="0" fillId="3" borderId="22" xfId="1" applyFont="1" applyFill="1" applyBorder="1" applyAlignment="1">
      <alignment horizontal="left" vertical="top"/>
    </xf>
    <xf numFmtId="164" fontId="0" fillId="5" borderId="22" xfId="1" applyFont="1" applyFill="1" applyBorder="1" applyAlignment="1">
      <alignment horizontal="left" vertical="top"/>
    </xf>
    <xf numFmtId="164" fontId="0" fillId="2" borderId="24" xfId="1" applyFont="1" applyFill="1" applyBorder="1" applyAlignment="1">
      <alignment horizontal="left" vertical="top"/>
    </xf>
    <xf numFmtId="164" fontId="0" fillId="2" borderId="3" xfId="1" applyFont="1" applyFill="1" applyBorder="1" applyAlignment="1">
      <alignment horizontal="left" vertical="top"/>
    </xf>
    <xf numFmtId="164" fontId="0" fillId="3" borderId="24" xfId="1" applyFont="1" applyFill="1" applyBorder="1" applyAlignment="1">
      <alignment horizontal="left" vertical="top"/>
    </xf>
    <xf numFmtId="164" fontId="0" fillId="3" borderId="3" xfId="1" applyFont="1" applyFill="1" applyBorder="1" applyAlignment="1">
      <alignment horizontal="left" vertical="top"/>
    </xf>
    <xf numFmtId="164" fontId="0" fillId="5" borderId="24" xfId="1" applyFont="1" applyFill="1" applyBorder="1" applyAlignment="1">
      <alignment horizontal="left" vertical="top"/>
    </xf>
    <xf numFmtId="164" fontId="0" fillId="5" borderId="3" xfId="1" applyFont="1" applyFill="1" applyBorder="1" applyAlignment="1">
      <alignment horizontal="left" vertical="top"/>
    </xf>
    <xf numFmtId="164" fontId="0" fillId="0" borderId="24" xfId="1" applyFont="1" applyBorder="1"/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164" fontId="0" fillId="4" borderId="23" xfId="1" applyFont="1" applyFill="1" applyBorder="1" applyAlignment="1">
      <alignment horizontal="left" vertical="center"/>
    </xf>
    <xf numFmtId="164" fontId="0" fillId="4" borderId="4" xfId="1" applyFont="1" applyFill="1" applyBorder="1" applyAlignment="1">
      <alignment horizontal="left" vertical="center"/>
    </xf>
    <xf numFmtId="164" fontId="0" fillId="4" borderId="5" xfId="1" applyFont="1" applyFill="1" applyBorder="1" applyAlignment="1">
      <alignment horizontal="left" vertical="center"/>
    </xf>
    <xf numFmtId="164" fontId="0" fillId="4" borderId="6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64" fontId="1" fillId="0" borderId="11" xfId="1" applyNumberFormat="1" applyFont="1" applyFill="1" applyBorder="1" applyAlignment="1">
      <alignment horizontal="center" wrapText="1"/>
    </xf>
    <xf numFmtId="164" fontId="0" fillId="0" borderId="1" xfId="1" applyNumberFormat="1" applyFont="1" applyBorder="1"/>
    <xf numFmtId="164" fontId="0" fillId="2" borderId="24" xfId="1" applyNumberFormat="1" applyFon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left" vertical="top"/>
    </xf>
    <xf numFmtId="164" fontId="0" fillId="3" borderId="24" xfId="1" applyNumberFormat="1" applyFont="1" applyFill="1" applyBorder="1" applyAlignment="1">
      <alignment horizontal="left" vertical="top"/>
    </xf>
    <xf numFmtId="164" fontId="0" fillId="0" borderId="24" xfId="1" applyNumberFormat="1" applyFont="1" applyFill="1" applyBorder="1"/>
    <xf numFmtId="164" fontId="0" fillId="3" borderId="22" xfId="1" applyNumberFormat="1" applyFont="1" applyFill="1" applyBorder="1" applyAlignment="1">
      <alignment horizontal="left" vertical="top"/>
    </xf>
    <xf numFmtId="164" fontId="0" fillId="5" borderId="24" xfId="1" applyNumberFormat="1" applyFont="1" applyFill="1" applyBorder="1" applyAlignment="1">
      <alignment horizontal="left" vertical="top"/>
    </xf>
    <xf numFmtId="164" fontId="0" fillId="4" borderId="4" xfId="1" applyNumberFormat="1" applyFont="1" applyFill="1" applyBorder="1" applyAlignment="1">
      <alignment horizontal="left" vertical="center"/>
    </xf>
    <xf numFmtId="164" fontId="0" fillId="3" borderId="1" xfId="1" applyFont="1" applyFill="1" applyBorder="1" applyAlignment="1">
      <alignment horizontal="left" vertical="top"/>
    </xf>
    <xf numFmtId="164" fontId="0" fillId="3" borderId="25" xfId="1" applyFont="1" applyFill="1" applyBorder="1" applyAlignment="1">
      <alignment horizontal="left" vertical="top"/>
    </xf>
    <xf numFmtId="164" fontId="0" fillId="0" borderId="26" xfId="1" applyFont="1" applyBorder="1"/>
    <xf numFmtId="164" fontId="0" fillId="0" borderId="27" xfId="1" applyFont="1" applyBorder="1"/>
    <xf numFmtId="164" fontId="0" fillId="3" borderId="2" xfId="1" applyFont="1" applyFill="1" applyBorder="1" applyAlignment="1">
      <alignment horizontal="left" vertical="top"/>
    </xf>
    <xf numFmtId="43" fontId="0" fillId="0" borderId="0" xfId="0" applyNumberFormat="1"/>
    <xf numFmtId="0" fontId="1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5" fontId="1" fillId="0" borderId="10" xfId="1" applyNumberFormat="1" applyFont="1" applyFill="1" applyBorder="1" applyAlignment="1">
      <alignment horizontal="center" wrapText="1"/>
    </xf>
    <xf numFmtId="165" fontId="1" fillId="0" borderId="17" xfId="1" applyNumberFormat="1" applyFont="1" applyFill="1" applyBorder="1" applyAlignment="1">
      <alignment horizontal="center" wrapText="1"/>
    </xf>
    <xf numFmtId="43" fontId="1" fillId="0" borderId="11" xfId="1" applyNumberFormat="1" applyFont="1" applyBorder="1" applyAlignment="1">
      <alignment horizontal="center"/>
    </xf>
    <xf numFmtId="43" fontId="1" fillId="0" borderId="12" xfId="1" applyNumberFormat="1" applyFont="1" applyBorder="1" applyAlignment="1">
      <alignment horizontal="center"/>
    </xf>
    <xf numFmtId="43" fontId="1" fillId="0" borderId="13" xfId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121345</xdr:colOff>
      <xdr:row>36</xdr:row>
      <xdr:rowOff>341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613DA9-B656-52BF-1653-F1895A969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32545" cy="662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254358</xdr:colOff>
      <xdr:row>2</xdr:row>
      <xdr:rowOff>165127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884606-0B4A-56D5-FE5D-3CFC230D2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59958" cy="533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86" zoomScaleNormal="86" workbookViewId="0">
      <pane ySplit="2" topLeftCell="A3" activePane="bottomLeft" state="frozen"/>
      <selection pane="bottomLeft" activeCell="M5" sqref="M5"/>
    </sheetView>
  </sheetViews>
  <sheetFormatPr defaultRowHeight="14.5" x14ac:dyDescent="0.35"/>
  <cols>
    <col min="1" max="1" width="16.453125" bestFit="1" customWidth="1"/>
    <col min="2" max="2" width="29.36328125" customWidth="1"/>
    <col min="3" max="3" width="39.36328125" bestFit="1" customWidth="1"/>
    <col min="4" max="4" width="11.54296875" customWidth="1"/>
    <col min="5" max="5" width="11.54296875" style="40" customWidth="1"/>
    <col min="6" max="6" width="13.36328125" customWidth="1"/>
    <col min="7" max="7" width="13.81640625" customWidth="1"/>
    <col min="8" max="9" width="11.54296875" customWidth="1"/>
  </cols>
  <sheetData>
    <row r="1" spans="1:9" ht="15.75" customHeight="1" thickBot="1" x14ac:dyDescent="0.4">
      <c r="A1" s="58" t="s">
        <v>11</v>
      </c>
      <c r="B1" s="60" t="s">
        <v>12</v>
      </c>
      <c r="C1" s="62" t="s">
        <v>13</v>
      </c>
      <c r="D1" s="64" t="s">
        <v>0</v>
      </c>
      <c r="E1" s="66" t="s">
        <v>34</v>
      </c>
      <c r="F1" s="67"/>
      <c r="G1" s="68"/>
      <c r="H1" s="69" t="s">
        <v>14</v>
      </c>
      <c r="I1" s="56" t="s">
        <v>15</v>
      </c>
    </row>
    <row r="2" spans="1:9" ht="73" thickBot="1" x14ac:dyDescent="0.4">
      <c r="A2" s="59"/>
      <c r="B2" s="61"/>
      <c r="C2" s="63"/>
      <c r="D2" s="65"/>
      <c r="E2" s="41" t="s">
        <v>1</v>
      </c>
      <c r="F2" s="4" t="s">
        <v>16</v>
      </c>
      <c r="G2" s="5" t="s">
        <v>17</v>
      </c>
      <c r="H2" s="70"/>
      <c r="I2" s="57"/>
    </row>
    <row r="3" spans="1:9" x14ac:dyDescent="0.35">
      <c r="A3" s="1" t="s">
        <v>2</v>
      </c>
      <c r="B3" s="2"/>
      <c r="C3" s="11"/>
      <c r="D3" s="20"/>
      <c r="E3" s="42"/>
      <c r="F3" s="6"/>
      <c r="G3" s="7"/>
      <c r="H3" s="9"/>
      <c r="I3" s="7"/>
    </row>
    <row r="4" spans="1:9" ht="27" customHeight="1" x14ac:dyDescent="0.35">
      <c r="A4" s="1"/>
      <c r="B4" s="2"/>
      <c r="C4" s="11" t="s">
        <v>3</v>
      </c>
      <c r="D4" s="21">
        <v>45139</v>
      </c>
      <c r="E4" s="42"/>
      <c r="F4" s="6"/>
      <c r="G4" s="7">
        <f>+D4-E4-F4</f>
        <v>45139</v>
      </c>
      <c r="H4" s="9"/>
      <c r="I4" s="7">
        <f>E4+F4+H4</f>
        <v>0</v>
      </c>
    </row>
    <row r="5" spans="1:9" ht="34.4" customHeight="1" x14ac:dyDescent="0.35">
      <c r="A5" s="3" t="s">
        <v>4</v>
      </c>
      <c r="B5" s="3"/>
      <c r="C5" s="10"/>
      <c r="D5" s="22">
        <f>SUM(D3:D4)</f>
        <v>45139</v>
      </c>
      <c r="E5" s="43">
        <f t="shared" ref="E5:I5" si="0">SUM(E3:E4)</f>
        <v>0</v>
      </c>
      <c r="F5" s="8">
        <f t="shared" si="0"/>
        <v>0</v>
      </c>
      <c r="G5" s="26">
        <f t="shared" si="0"/>
        <v>45139</v>
      </c>
      <c r="H5" s="25">
        <f t="shared" si="0"/>
        <v>0</v>
      </c>
      <c r="I5" s="26">
        <f t="shared" si="0"/>
        <v>0</v>
      </c>
    </row>
    <row r="6" spans="1:9" ht="18.75" customHeight="1" x14ac:dyDescent="0.35">
      <c r="A6" s="1" t="s">
        <v>6</v>
      </c>
      <c r="B6" s="2" t="s">
        <v>20</v>
      </c>
      <c r="C6" s="11"/>
      <c r="D6" s="20"/>
      <c r="E6" s="44"/>
      <c r="F6" s="2"/>
      <c r="G6" s="7"/>
      <c r="H6" s="21"/>
      <c r="I6" s="7"/>
    </row>
    <row r="7" spans="1:9" x14ac:dyDescent="0.35">
      <c r="A7" s="1"/>
      <c r="B7" s="2">
        <v>33600</v>
      </c>
      <c r="C7" s="11" t="s">
        <v>27</v>
      </c>
      <c r="D7" s="20"/>
      <c r="E7" s="44">
        <v>-1271.68</v>
      </c>
      <c r="F7" s="6"/>
      <c r="G7" s="7">
        <f t="shared" ref="G7:G10" si="1">+D7+E7+F7</f>
        <v>-1271.68</v>
      </c>
      <c r="H7" s="9"/>
      <c r="I7" s="7">
        <f t="shared" ref="I7:I10" si="2">E7+F7+H7</f>
        <v>-1271.68</v>
      </c>
    </row>
    <row r="8" spans="1:9" x14ac:dyDescent="0.35">
      <c r="A8" s="1"/>
      <c r="B8" s="2">
        <v>41010</v>
      </c>
      <c r="C8" s="11" t="s">
        <v>25</v>
      </c>
      <c r="D8" s="20"/>
      <c r="E8" s="44">
        <v>-1785.6</v>
      </c>
      <c r="F8" s="6"/>
      <c r="G8" s="7">
        <f t="shared" si="1"/>
        <v>-1785.6</v>
      </c>
      <c r="H8" s="9"/>
      <c r="I8" s="7">
        <f t="shared" si="2"/>
        <v>-1785.6</v>
      </c>
    </row>
    <row r="9" spans="1:9" x14ac:dyDescent="0.35">
      <c r="A9" s="1"/>
      <c r="B9" s="2">
        <v>41000</v>
      </c>
      <c r="C9" s="11" t="s">
        <v>21</v>
      </c>
      <c r="D9" s="20"/>
      <c r="E9" s="44">
        <f>-135.7-31.53-31.44+0.02</f>
        <v>-198.64999999999998</v>
      </c>
      <c r="F9" s="6"/>
      <c r="G9" s="7">
        <f t="shared" si="1"/>
        <v>-198.64999999999998</v>
      </c>
      <c r="H9" s="9"/>
      <c r="I9" s="7">
        <f t="shared" si="2"/>
        <v>-198.64999999999998</v>
      </c>
    </row>
    <row r="10" spans="1:9" x14ac:dyDescent="0.35">
      <c r="A10" s="1"/>
      <c r="B10" s="2"/>
      <c r="C10" s="11"/>
      <c r="D10" s="20"/>
      <c r="E10" s="42"/>
      <c r="F10" s="6"/>
      <c r="G10" s="7">
        <f t="shared" si="1"/>
        <v>0</v>
      </c>
      <c r="H10" s="9"/>
      <c r="I10" s="7">
        <f t="shared" si="2"/>
        <v>0</v>
      </c>
    </row>
    <row r="11" spans="1:9" x14ac:dyDescent="0.35">
      <c r="A11" s="12"/>
      <c r="B11" s="13"/>
      <c r="C11" s="18" t="s">
        <v>5</v>
      </c>
      <c r="D11" s="23">
        <f t="shared" ref="D11:I11" si="3">SUM(D6:D10)</f>
        <v>0</v>
      </c>
      <c r="E11" s="45">
        <f t="shared" si="3"/>
        <v>-3255.93</v>
      </c>
      <c r="F11" s="14">
        <f t="shared" si="3"/>
        <v>0</v>
      </c>
      <c r="G11" s="28">
        <f t="shared" si="3"/>
        <v>-3255.93</v>
      </c>
      <c r="H11" s="27">
        <f t="shared" si="3"/>
        <v>0</v>
      </c>
      <c r="I11" s="28">
        <f t="shared" si="3"/>
        <v>-3255.93</v>
      </c>
    </row>
    <row r="12" spans="1:9" ht="18.75" customHeight="1" x14ac:dyDescent="0.35">
      <c r="A12" s="1" t="s">
        <v>6</v>
      </c>
      <c r="B12" s="2" t="s">
        <v>18</v>
      </c>
      <c r="C12" s="11"/>
      <c r="D12" s="21"/>
      <c r="E12" s="42"/>
      <c r="F12" s="6"/>
      <c r="G12" s="7"/>
      <c r="H12" s="9"/>
      <c r="I12" s="7">
        <f>E12+F12+H12</f>
        <v>0</v>
      </c>
    </row>
    <row r="13" spans="1:9" x14ac:dyDescent="0.35">
      <c r="A13" s="1"/>
      <c r="B13" s="2"/>
      <c r="C13" s="11"/>
      <c r="D13" s="20"/>
      <c r="E13" s="42"/>
      <c r="F13" s="6"/>
      <c r="G13" s="7">
        <f t="shared" ref="G13:G14" si="4">+D13+E13+F13</f>
        <v>0</v>
      </c>
      <c r="H13" s="9"/>
      <c r="I13" s="7">
        <f t="shared" ref="I13:I14" si="5">E13+F13+H13</f>
        <v>0</v>
      </c>
    </row>
    <row r="14" spans="1:9" x14ac:dyDescent="0.35">
      <c r="A14" s="1"/>
      <c r="B14" s="2"/>
      <c r="C14" s="11"/>
      <c r="D14" s="20"/>
      <c r="E14" s="46"/>
      <c r="F14" s="52"/>
      <c r="G14" s="7">
        <f t="shared" si="4"/>
        <v>0</v>
      </c>
      <c r="H14" s="31"/>
      <c r="I14" s="7">
        <f t="shared" si="5"/>
        <v>0</v>
      </c>
    </row>
    <row r="15" spans="1:9" x14ac:dyDescent="0.35">
      <c r="A15" s="12"/>
      <c r="B15" s="13"/>
      <c r="C15" s="18" t="s">
        <v>7</v>
      </c>
      <c r="D15" s="23">
        <f t="shared" ref="D15:I15" si="6">SUM(D12:D14)</f>
        <v>0</v>
      </c>
      <c r="E15" s="27">
        <f t="shared" si="6"/>
        <v>0</v>
      </c>
      <c r="F15" s="54">
        <f t="shared" si="6"/>
        <v>0</v>
      </c>
      <c r="G15" s="51">
        <f t="shared" si="6"/>
        <v>0</v>
      </c>
      <c r="H15" s="50">
        <f t="shared" si="6"/>
        <v>0</v>
      </c>
      <c r="I15" s="28">
        <f t="shared" si="6"/>
        <v>0</v>
      </c>
    </row>
    <row r="16" spans="1:9" x14ac:dyDescent="0.35">
      <c r="A16" s="1" t="s">
        <v>6</v>
      </c>
      <c r="B16" s="2" t="s">
        <v>19</v>
      </c>
      <c r="C16" s="11"/>
      <c r="D16" s="20"/>
      <c r="E16" s="42"/>
      <c r="F16" s="53"/>
      <c r="G16" s="7"/>
      <c r="H16" s="9"/>
      <c r="I16" s="7"/>
    </row>
    <row r="17" spans="1:9" x14ac:dyDescent="0.35">
      <c r="A17" s="1"/>
      <c r="B17" s="2">
        <v>33050</v>
      </c>
      <c r="C17" s="11" t="s">
        <v>22</v>
      </c>
      <c r="D17" s="20"/>
      <c r="E17" s="42">
        <f>-330.66-440.88+147.05-141.13-0.36-3-2.56-14.07-2.64-2.58-2.64-2.64-54.32-2.76-0.97-0.97</f>
        <v>-855.13000000000011</v>
      </c>
      <c r="F17" s="6"/>
      <c r="G17" s="7">
        <f t="shared" ref="G17:G25" si="7">+D17+E17+F17</f>
        <v>-855.13000000000011</v>
      </c>
      <c r="H17" s="9"/>
      <c r="I17" s="7">
        <f t="shared" ref="I17:I25" si="8">E17+F17+H17</f>
        <v>-855.13000000000011</v>
      </c>
    </row>
    <row r="18" spans="1:9" x14ac:dyDescent="0.35">
      <c r="A18" s="1"/>
      <c r="B18" s="2">
        <v>33050</v>
      </c>
      <c r="C18" s="11" t="s">
        <v>24</v>
      </c>
      <c r="D18" s="20"/>
      <c r="E18" s="42">
        <f>-19654-426.5</f>
        <v>-20080.5</v>
      </c>
      <c r="F18" s="6"/>
      <c r="G18" s="7">
        <f t="shared" si="7"/>
        <v>-20080.5</v>
      </c>
      <c r="H18" s="9"/>
      <c r="I18" s="7">
        <f t="shared" si="8"/>
        <v>-20080.5</v>
      </c>
    </row>
    <row r="19" spans="1:9" x14ac:dyDescent="0.35">
      <c r="A19" s="1"/>
      <c r="B19" s="2">
        <v>33050</v>
      </c>
      <c r="C19" s="11" t="s">
        <v>33</v>
      </c>
      <c r="D19" s="20"/>
      <c r="E19" s="42">
        <v>-556.38</v>
      </c>
      <c r="F19" s="6"/>
      <c r="G19" s="7">
        <f t="shared" si="7"/>
        <v>-556.38</v>
      </c>
      <c r="H19" s="9"/>
      <c r="I19" s="7">
        <f t="shared" si="8"/>
        <v>-556.38</v>
      </c>
    </row>
    <row r="20" spans="1:9" x14ac:dyDescent="0.35">
      <c r="A20" s="1"/>
      <c r="B20" s="2">
        <v>45000</v>
      </c>
      <c r="C20" s="11" t="s">
        <v>30</v>
      </c>
      <c r="D20" s="20"/>
      <c r="E20" s="42">
        <f>-2043.3+194.2</f>
        <v>-1849.1</v>
      </c>
      <c r="F20" s="6"/>
      <c r="G20" s="7">
        <f t="shared" si="7"/>
        <v>-1849.1</v>
      </c>
      <c r="H20" s="9"/>
      <c r="I20" s="7">
        <f t="shared" si="8"/>
        <v>-1849.1</v>
      </c>
    </row>
    <row r="21" spans="1:9" x14ac:dyDescent="0.35">
      <c r="A21" s="1"/>
      <c r="B21" s="2" t="s">
        <v>28</v>
      </c>
      <c r="C21" s="11" t="s">
        <v>29</v>
      </c>
      <c r="D21" s="20"/>
      <c r="E21" s="42">
        <f>-153.24-879.65-891.86-459.72+0.01</f>
        <v>-2384.46</v>
      </c>
      <c r="F21" s="6"/>
      <c r="G21" s="7">
        <f t="shared" si="7"/>
        <v>-2384.46</v>
      </c>
      <c r="H21" s="9"/>
      <c r="I21" s="7">
        <f t="shared" si="8"/>
        <v>-2384.46</v>
      </c>
    </row>
    <row r="22" spans="1:9" x14ac:dyDescent="0.35">
      <c r="A22" s="1"/>
      <c r="B22" s="2">
        <v>41003</v>
      </c>
      <c r="C22" s="11" t="s">
        <v>26</v>
      </c>
      <c r="D22" s="20"/>
      <c r="E22" s="42">
        <f>-830.05-575.03-1172.29-610.41-812.17-618.07</f>
        <v>-4618.0199999999995</v>
      </c>
      <c r="F22" s="6"/>
      <c r="G22" s="7">
        <f t="shared" si="7"/>
        <v>-4618.0199999999995</v>
      </c>
      <c r="H22" s="9"/>
      <c r="I22" s="7">
        <f t="shared" si="8"/>
        <v>-4618.0199999999995</v>
      </c>
    </row>
    <row r="23" spans="1:9" x14ac:dyDescent="0.35">
      <c r="A23" s="1"/>
      <c r="B23" s="2">
        <v>66100</v>
      </c>
      <c r="C23" s="11" t="s">
        <v>23</v>
      </c>
      <c r="D23" s="20"/>
      <c r="E23" s="42">
        <f>-406.2-354.33-314.96-110.34-382.49-108.71-95.62-109.9-82.31</f>
        <v>-1964.8600000000001</v>
      </c>
      <c r="F23" s="6"/>
      <c r="G23" s="7">
        <f t="shared" si="7"/>
        <v>-1964.8600000000001</v>
      </c>
      <c r="H23" s="9"/>
      <c r="I23" s="7">
        <f t="shared" si="8"/>
        <v>-1964.8600000000001</v>
      </c>
    </row>
    <row r="24" spans="1:9" x14ac:dyDescent="0.35">
      <c r="A24" s="1"/>
      <c r="B24" s="2">
        <v>11601</v>
      </c>
      <c r="C24" s="11" t="s">
        <v>32</v>
      </c>
      <c r="D24" s="20"/>
      <c r="E24" s="42">
        <v>-1230.1199999999999</v>
      </c>
      <c r="F24" s="6"/>
      <c r="G24" s="7">
        <f t="shared" si="7"/>
        <v>-1230.1199999999999</v>
      </c>
      <c r="H24" s="9"/>
      <c r="I24" s="7">
        <f t="shared" si="8"/>
        <v>-1230.1199999999999</v>
      </c>
    </row>
    <row r="25" spans="1:9" ht="15.75" customHeight="1" x14ac:dyDescent="0.35">
      <c r="A25" s="1"/>
      <c r="B25" s="2">
        <v>33050</v>
      </c>
      <c r="C25" s="11" t="s">
        <v>31</v>
      </c>
      <c r="D25" s="20"/>
      <c r="E25" s="42">
        <v>-408.64</v>
      </c>
      <c r="F25" s="6"/>
      <c r="G25" s="7">
        <f t="shared" si="7"/>
        <v>-408.64</v>
      </c>
      <c r="H25" s="9"/>
      <c r="I25" s="7">
        <f t="shared" si="8"/>
        <v>-408.64</v>
      </c>
    </row>
    <row r="26" spans="1:9" x14ac:dyDescent="0.35">
      <c r="A26" s="12"/>
      <c r="B26" s="13"/>
      <c r="C26" s="18" t="s">
        <v>8</v>
      </c>
      <c r="D26" s="23">
        <f t="shared" ref="D26:I26" si="9">SUM(D16:D25)</f>
        <v>0</v>
      </c>
      <c r="E26" s="47">
        <f t="shared" si="9"/>
        <v>-33947.21</v>
      </c>
      <c r="F26" s="23">
        <f t="shared" si="9"/>
        <v>0</v>
      </c>
      <c r="G26" s="23">
        <f t="shared" si="9"/>
        <v>-33947.21</v>
      </c>
      <c r="H26" s="23">
        <f t="shared" si="9"/>
        <v>0</v>
      </c>
      <c r="I26" s="23">
        <f t="shared" si="9"/>
        <v>-33947.21</v>
      </c>
    </row>
    <row r="27" spans="1:9" x14ac:dyDescent="0.35">
      <c r="A27" s="15" t="s">
        <v>9</v>
      </c>
      <c r="B27" s="16"/>
      <c r="C27" s="19"/>
      <c r="D27" s="24">
        <f t="shared" ref="D27:I27" si="10">SUM(D26,D15,D11)</f>
        <v>0</v>
      </c>
      <c r="E27" s="48">
        <f t="shared" si="10"/>
        <v>-37203.14</v>
      </c>
      <c r="F27" s="17">
        <f t="shared" si="10"/>
        <v>0</v>
      </c>
      <c r="G27" s="17">
        <f t="shared" si="10"/>
        <v>-37203.14</v>
      </c>
      <c r="H27" s="29">
        <f t="shared" si="10"/>
        <v>0</v>
      </c>
      <c r="I27" s="30">
        <f t="shared" si="10"/>
        <v>-37203.14</v>
      </c>
    </row>
    <row r="28" spans="1:9" s="39" customFormat="1" ht="27" customHeight="1" thickBot="1" x14ac:dyDescent="0.4">
      <c r="A28" s="32" t="s">
        <v>10</v>
      </c>
      <c r="B28" s="33"/>
      <c r="C28" s="34"/>
      <c r="D28" s="35">
        <f>D5-D27</f>
        <v>45139</v>
      </c>
      <c r="E28" s="49">
        <f>E5+E27</f>
        <v>-37203.14</v>
      </c>
      <c r="F28" s="37">
        <f>F27</f>
        <v>0</v>
      </c>
      <c r="G28" s="38">
        <f>+D28+E28+F28</f>
        <v>7935.8600000000006</v>
      </c>
      <c r="H28" s="36">
        <f>H5-H27</f>
        <v>0</v>
      </c>
      <c r="I28" s="38">
        <f>+I5+I27</f>
        <v>-37203.14</v>
      </c>
    </row>
    <row r="30" spans="1:9" x14ac:dyDescent="0.35">
      <c r="F30" s="55"/>
      <c r="I30" s="40"/>
    </row>
    <row r="32" spans="1:9" x14ac:dyDescent="0.35">
      <c r="I32" s="40"/>
    </row>
    <row r="34" spans="9:9" x14ac:dyDescent="0.35">
      <c r="I34" s="40"/>
    </row>
    <row r="36" spans="9:9" x14ac:dyDescent="0.35">
      <c r="I36" s="40"/>
    </row>
    <row r="37" spans="9:9" x14ac:dyDescent="0.35">
      <c r="I37" s="55"/>
    </row>
  </sheetData>
  <mergeCells count="7">
    <mergeCell ref="I1:I2"/>
    <mergeCell ref="A1:A2"/>
    <mergeCell ref="B1:B2"/>
    <mergeCell ref="C1:C2"/>
    <mergeCell ref="D1:D2"/>
    <mergeCell ref="E1:G1"/>
    <mergeCell ref="H1:H2"/>
  </mergeCells>
  <pageMargins left="0.7" right="0.7" top="0.75" bottom="0.75" header="0.3" footer="0.3"/>
  <pageSetup orientation="portrait" r:id="rId1"/>
  <ignoredErrors>
    <ignoredError sqref="H27:I27 H25 G11:I11 H13 H17 H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E834-8CD6-4705-9300-9E61B53A1AFA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8F90-7E0F-4841-96DB-0CCCA5D7226D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4FCDD896A124596449B14D6A24A18" ma:contentTypeVersion="14" ma:contentTypeDescription="Create a new document." ma:contentTypeScope="" ma:versionID="d787bbd78482509755725c7ec89fc15f">
  <xsd:schema xmlns:xsd="http://www.w3.org/2001/XMLSchema" xmlns:xs="http://www.w3.org/2001/XMLSchema" xmlns:p="http://schemas.microsoft.com/office/2006/metadata/properties" xmlns:ns3="083b0101-ef3a-4b26-a696-b7dbff1c848d" xmlns:ns4="ac4a4d7f-46a2-45b1-89aa-6a5c5bb4f3af" targetNamespace="http://schemas.microsoft.com/office/2006/metadata/properties" ma:root="true" ma:fieldsID="3a0453bc95c8bf835102d92604db5ab8" ns3:_="" ns4:_="">
    <xsd:import namespace="083b0101-ef3a-4b26-a696-b7dbff1c848d"/>
    <xsd:import namespace="ac4a4d7f-46a2-45b1-89aa-6a5c5bb4f3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3b0101-ef3a-4b26-a696-b7dbff1c8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a4d7f-46a2-45b1-89aa-6a5c5bb4f3a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F343A-0700-467C-B4B0-F2D9DE04CB0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c4a4d7f-46a2-45b1-89aa-6a5c5bb4f3af"/>
    <ds:schemaRef ds:uri="http://schemas.openxmlformats.org/package/2006/metadata/core-properties"/>
    <ds:schemaRef ds:uri="http://purl.org/dc/elements/1.1/"/>
    <ds:schemaRef ds:uri="083b0101-ef3a-4b26-a696-b7dbff1c848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A7B5DD-E633-4B1A-9E17-0AD4615E4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0223B7-BCF6-49AD-B1D3-5315D4A72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3b0101-ef3a-4b26-a696-b7dbff1c848d"/>
    <ds:schemaRef ds:uri="ac4a4d7f-46a2-45b1-89aa-6a5c5bb4f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SAP</vt:lpstr>
      <vt:lpstr>EFIS PIAC amount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John, Latha</dc:creator>
  <cp:lastModifiedBy>Leung, Cristine</cp:lastModifiedBy>
  <dcterms:created xsi:type="dcterms:W3CDTF">2020-10-19T16:50:46Z</dcterms:created>
  <dcterms:modified xsi:type="dcterms:W3CDTF">2024-06-17T14:37:11Z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0x010100FE84FCDD896A124596449B14D6A24A18</vt:lpwstr>
  </property>
</Properties>
</file>